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070" yWindow="930" windowWidth="20955" windowHeight="9975"/>
  </bookViews>
  <sheets>
    <sheet name="Sheet1" sheetId="1" r:id="rId1"/>
  </sheets>
  <definedNames>
    <definedName name="_xlnm.Print_Area" localSheetId="0">Sheet1!$B$11:$P$16</definedName>
  </definedNames>
  <calcPr calcId="125725"/>
</workbook>
</file>

<file path=xl/calcChain.xml><?xml version="1.0" encoding="utf-8"?>
<calcChain xmlns="http://schemas.openxmlformats.org/spreadsheetml/2006/main">
  <c r="H13" i="1"/>
  <c r="H14"/>
  <c r="H15"/>
  <c r="H16"/>
  <c r="H12"/>
  <c r="I12" s="1"/>
  <c r="E16"/>
  <c r="I16"/>
  <c r="E14"/>
  <c r="E13"/>
  <c r="I13"/>
  <c r="I14"/>
  <c r="E15"/>
  <c r="I15"/>
  <c r="C32"/>
  <c r="K15" l="1"/>
  <c r="L15" s="1"/>
  <c r="M15" s="1"/>
  <c r="K13"/>
  <c r="L13" s="1"/>
  <c r="M13" s="1"/>
  <c r="K14"/>
  <c r="L14" s="1"/>
  <c r="K12"/>
  <c r="L12" s="1"/>
  <c r="K16"/>
  <c r="L16" s="1"/>
  <c r="M16" s="1"/>
  <c r="E12"/>
  <c r="N15" l="1"/>
  <c r="O15" s="1"/>
  <c r="P15" s="1"/>
  <c r="N12"/>
  <c r="O12" s="1"/>
  <c r="P12" s="1"/>
  <c r="N16"/>
  <c r="O16" s="1"/>
  <c r="P16" s="1"/>
  <c r="N14"/>
  <c r="O14" s="1"/>
  <c r="P14" s="1"/>
  <c r="M14"/>
  <c r="N13"/>
  <c r="O13" s="1"/>
  <c r="P13" s="1"/>
  <c r="M12"/>
</calcChain>
</file>

<file path=xl/sharedStrings.xml><?xml version="1.0" encoding="utf-8"?>
<sst xmlns="http://schemas.openxmlformats.org/spreadsheetml/2006/main" count="34" uniqueCount="33">
  <si>
    <t>90.1 EER</t>
  </si>
  <si>
    <t>Tons</t>
  </si>
  <si>
    <t>BTU/hr</t>
  </si>
  <si>
    <t>Fan cfm</t>
  </si>
  <si>
    <t>AHU #</t>
  </si>
  <si>
    <t>Fan Motor Efficiency</t>
  </si>
  <si>
    <t>Fan bhp</t>
  </si>
  <si>
    <t>Fan W</t>
  </si>
  <si>
    <t>Pressure drop credit</t>
  </si>
  <si>
    <t># of Poles</t>
  </si>
  <si>
    <t>Enclosed Motors</t>
  </si>
  <si>
    <t>Number of Poles ⇒</t>
  </si>
  <si>
    <t>Synchronous Speed (RPM)⇒</t>
  </si>
  <si>
    <t>Motor Horsepower</t>
  </si>
  <si>
    <t>Return and/or exhaust airflow control devices</t>
  </si>
  <si>
    <t>Exhaust filters, scrubbers, or other exhaust treatment</t>
  </si>
  <si>
    <t>The pressure drop of device calculated at fan system design condition</t>
  </si>
  <si>
    <t>Particulate Filtration Credit: MERV 9 through 12</t>
  </si>
  <si>
    <t>Particulate Filtration Credit: MERV 13 through 15</t>
  </si>
  <si>
    <t>Particulate Filtration Credit: MERV 16 and greater and electronically enhanced filters</t>
  </si>
  <si>
    <t>Pressure drop calculated at 2× clean filter pressure drop at fan system design condition</t>
  </si>
  <si>
    <t>Carbon and other gas-phase air cleaners</t>
  </si>
  <si>
    <t>Clean filter pressure drop at fan system design condition</t>
  </si>
  <si>
    <t>Heat recovery device</t>
  </si>
  <si>
    <t>Pressure drop of device at fan system design condition</t>
  </si>
  <si>
    <t>Evaporative humidifier/cooler in series with another cooling coil</t>
  </si>
  <si>
    <t>Sound Attenuation Section</t>
  </si>
  <si>
    <t>0.15 in. w.c.</t>
  </si>
  <si>
    <t>Fan kW/cfm</t>
  </si>
  <si>
    <t>Cooling W (compressor +  condenser)</t>
  </si>
  <si>
    <t>Cooling EER (compressor +  condenser)</t>
  </si>
  <si>
    <t>Cooling EIR (compressor +  condenser)</t>
  </si>
  <si>
    <t>A</t>
  </si>
</sst>
</file>

<file path=xl/styles.xml><?xml version="1.0" encoding="utf-8"?>
<styleSheet xmlns="http://schemas.openxmlformats.org/spreadsheetml/2006/main">
  <numFmts count="2">
    <numFmt numFmtId="164" formatCode="0.000000"/>
    <numFmt numFmtId="165" formatCode="0.0%"/>
  </numFmts>
  <fonts count="6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right" vertical="center"/>
    </xf>
    <xf numFmtId="165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vertical="center"/>
    </xf>
    <xf numFmtId="164" fontId="5" fillId="4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9:R65"/>
  <sheetViews>
    <sheetView tabSelected="1" zoomScaleNormal="100" workbookViewId="0">
      <selection activeCell="H64" sqref="H64"/>
    </sheetView>
  </sheetViews>
  <sheetFormatPr defaultRowHeight="16.5"/>
  <cols>
    <col min="1" max="2" width="9.140625" style="1"/>
    <col min="3" max="3" width="9.140625" style="2"/>
    <col min="4" max="7" width="9.140625" style="1"/>
    <col min="8" max="8" width="8" style="1" bestFit="1" customWidth="1"/>
    <col min="9" max="9" width="9.5703125" style="3" bestFit="1" customWidth="1"/>
    <col min="10" max="10" width="9.85546875" style="1" bestFit="1" customWidth="1"/>
    <col min="11" max="11" width="9.85546875" style="1" customWidth="1"/>
    <col min="12" max="12" width="8.7109375" style="4" bestFit="1" customWidth="1"/>
    <col min="13" max="13" width="9.42578125" style="5" bestFit="1" customWidth="1"/>
    <col min="14" max="14" width="12.5703125" style="1" bestFit="1" customWidth="1"/>
    <col min="15" max="16" width="12.7109375" style="1" bestFit="1" customWidth="1"/>
    <col min="17" max="17" width="80.7109375" style="1" bestFit="1" customWidth="1"/>
    <col min="18" max="18" width="84.42578125" style="1" bestFit="1" customWidth="1"/>
    <col min="19" max="16384" width="9.140625" style="1"/>
  </cols>
  <sheetData>
    <row r="9" spans="2:16" ht="17.25" customHeight="1"/>
    <row r="11" spans="2:16" ht="57.75" customHeight="1">
      <c r="B11" s="26" t="s">
        <v>4</v>
      </c>
      <c r="C11" s="26" t="s">
        <v>0</v>
      </c>
      <c r="D11" s="26" t="s">
        <v>1</v>
      </c>
      <c r="E11" s="26" t="s">
        <v>2</v>
      </c>
      <c r="F11" s="26" t="s">
        <v>3</v>
      </c>
      <c r="G11" s="26" t="s">
        <v>8</v>
      </c>
      <c r="H11" s="26" t="s">
        <v>32</v>
      </c>
      <c r="I11" s="26" t="s">
        <v>6</v>
      </c>
      <c r="J11" s="26" t="s">
        <v>9</v>
      </c>
      <c r="K11" s="27" t="s">
        <v>5</v>
      </c>
      <c r="L11" s="26" t="s">
        <v>7</v>
      </c>
      <c r="M11" s="28" t="s">
        <v>28</v>
      </c>
      <c r="N11" s="26" t="s">
        <v>29</v>
      </c>
      <c r="O11" s="26" t="s">
        <v>30</v>
      </c>
      <c r="P11" s="26" t="s">
        <v>31</v>
      </c>
    </row>
    <row r="12" spans="2:16">
      <c r="B12" s="6">
        <v>1</v>
      </c>
      <c r="C12" s="7">
        <v>9.5</v>
      </c>
      <c r="D12" s="7">
        <v>128</v>
      </c>
      <c r="E12" s="29">
        <f>D12*12000</f>
        <v>1536000</v>
      </c>
      <c r="F12" s="7">
        <v>21017</v>
      </c>
      <c r="G12" s="8">
        <v>3</v>
      </c>
      <c r="H12" s="30">
        <f>G12*F12/4131</f>
        <v>15.262890341321715</v>
      </c>
      <c r="I12" s="29">
        <f>F12*0.0013+H12</f>
        <v>42.584990341321713</v>
      </c>
      <c r="J12" s="7">
        <v>2</v>
      </c>
      <c r="K12" s="31">
        <f>(VLOOKUP(I12,$D$35:$G$53,$C$32,TRUE))/100</f>
        <v>0.91700000000000004</v>
      </c>
      <c r="L12" s="29">
        <f>I12*746/K12</f>
        <v>34643.841651718649</v>
      </c>
      <c r="M12" s="32">
        <f>L12/(1000*F12)</f>
        <v>1.6483723486567373E-3</v>
      </c>
      <c r="N12" s="29">
        <f>E12/C12-L12</f>
        <v>127040.36887459713</v>
      </c>
      <c r="O12" s="29">
        <f>E12/N12</f>
        <v>12.0906449942396</v>
      </c>
      <c r="P12" s="29">
        <f>1/(O12/3.412)</f>
        <v>0.28220165273445663</v>
      </c>
    </row>
    <row r="13" spans="2:16">
      <c r="B13" s="6">
        <v>2</v>
      </c>
      <c r="C13" s="7">
        <v>9.5</v>
      </c>
      <c r="D13" s="7">
        <v>81</v>
      </c>
      <c r="E13" s="29">
        <f t="shared" ref="E13:E16" si="0">D13*12000</f>
        <v>972000</v>
      </c>
      <c r="F13" s="7">
        <v>13403</v>
      </c>
      <c r="G13" s="8">
        <v>3</v>
      </c>
      <c r="H13" s="30">
        <f t="shared" ref="H13:H16" si="1">G13*F13/4131</f>
        <v>9.7334785766158323</v>
      </c>
      <c r="I13" s="29">
        <f>F13*0.0013+G13</f>
        <v>20.4239</v>
      </c>
      <c r="J13" s="7">
        <v>2</v>
      </c>
      <c r="K13" s="31">
        <f t="shared" ref="K13:K15" si="2">(VLOOKUP(I13,$D$35:$G$53,$C$32,TRUE))/100</f>
        <v>0.90200000000000002</v>
      </c>
      <c r="L13" s="29">
        <f>I13*746/K13</f>
        <v>16891.60687361419</v>
      </c>
      <c r="M13" s="32">
        <f t="shared" ref="M13:M16" si="3">L13/(1000*F13)</f>
        <v>1.260285523659941E-3</v>
      </c>
      <c r="N13" s="29">
        <f t="shared" ref="N13:N16" si="4">E13/C13-L13</f>
        <v>85424.182600070024</v>
      </c>
      <c r="O13" s="29">
        <f t="shared" ref="O13:O16" si="5">E13/N13</f>
        <v>11.378510983834726</v>
      </c>
      <c r="P13" s="29">
        <f t="shared" ref="P13:P16" si="6">1/(O13/3.412)</f>
        <v>0.29986348871547214</v>
      </c>
    </row>
    <row r="14" spans="2:16">
      <c r="B14" s="6">
        <v>3</v>
      </c>
      <c r="C14" s="7">
        <v>9.5</v>
      </c>
      <c r="D14" s="7">
        <v>117</v>
      </c>
      <c r="E14" s="29">
        <f t="shared" si="0"/>
        <v>1404000</v>
      </c>
      <c r="F14" s="7">
        <v>19327</v>
      </c>
      <c r="G14" s="8">
        <v>3</v>
      </c>
      <c r="H14" s="30">
        <f t="shared" si="1"/>
        <v>14.035584604212055</v>
      </c>
      <c r="I14" s="29">
        <f>F14*0.0013+G14</f>
        <v>28.1251</v>
      </c>
      <c r="J14" s="7">
        <v>2</v>
      </c>
      <c r="K14" s="31">
        <f t="shared" si="2"/>
        <v>0.91</v>
      </c>
      <c r="L14" s="29">
        <f>I14*746/K14</f>
        <v>23056.400659340659</v>
      </c>
      <c r="M14" s="32">
        <f t="shared" si="3"/>
        <v>1.1929632462017209E-3</v>
      </c>
      <c r="N14" s="29">
        <f t="shared" si="4"/>
        <v>124733.07302486987</v>
      </c>
      <c r="O14" s="29">
        <f t="shared" si="5"/>
        <v>11.256036317810144</v>
      </c>
      <c r="P14" s="29">
        <f t="shared" si="6"/>
        <v>0.30312624299206264</v>
      </c>
    </row>
    <row r="15" spans="2:16">
      <c r="B15" s="6">
        <v>4</v>
      </c>
      <c r="C15" s="7">
        <v>9.5</v>
      </c>
      <c r="D15" s="7">
        <v>176</v>
      </c>
      <c r="E15" s="29">
        <f t="shared" si="0"/>
        <v>2112000</v>
      </c>
      <c r="F15" s="7">
        <v>29018</v>
      </c>
      <c r="G15" s="8">
        <v>3</v>
      </c>
      <c r="H15" s="30">
        <f t="shared" si="1"/>
        <v>21.073347857661584</v>
      </c>
      <c r="I15" s="29">
        <f>F15*0.0013+G15</f>
        <v>40.723399999999998</v>
      </c>
      <c r="J15" s="7">
        <v>2</v>
      </c>
      <c r="K15" s="31">
        <f t="shared" si="2"/>
        <v>0.91700000000000004</v>
      </c>
      <c r="L15" s="29">
        <f>I15*746/K15</f>
        <v>33129.396292257363</v>
      </c>
      <c r="M15" s="32">
        <f t="shared" si="3"/>
        <v>1.1416843439333297E-3</v>
      </c>
      <c r="N15" s="29">
        <f t="shared" si="4"/>
        <v>189186.39318142686</v>
      </c>
      <c r="O15" s="29">
        <f t="shared" si="5"/>
        <v>11.163593557040988</v>
      </c>
      <c r="P15" s="29">
        <f t="shared" si="6"/>
        <v>0.30563635110560056</v>
      </c>
    </row>
    <row r="16" spans="2:16">
      <c r="B16" s="6">
        <v>5</v>
      </c>
      <c r="C16" s="7">
        <v>9.5</v>
      </c>
      <c r="D16" s="7">
        <v>79</v>
      </c>
      <c r="E16" s="29">
        <f t="shared" si="0"/>
        <v>948000</v>
      </c>
      <c r="F16" s="7">
        <v>31826</v>
      </c>
      <c r="G16" s="8">
        <v>3</v>
      </c>
      <c r="H16" s="30">
        <f t="shared" si="1"/>
        <v>23.112563543936094</v>
      </c>
      <c r="I16" s="29">
        <f>F16*0.0013+G16</f>
        <v>44.373799999999996</v>
      </c>
      <c r="J16" s="7">
        <v>2</v>
      </c>
      <c r="K16" s="31">
        <f>(VLOOKUP(I16,$D$35:$G$53,$C$32,TRUE))/100</f>
        <v>0.91700000000000004</v>
      </c>
      <c r="L16" s="29">
        <f>I16*746/K16</f>
        <v>36099.078298800428</v>
      </c>
      <c r="M16" s="32">
        <f t="shared" si="3"/>
        <v>1.1342637560108222E-3</v>
      </c>
      <c r="N16" s="29">
        <f t="shared" si="4"/>
        <v>63690.395385410091</v>
      </c>
      <c r="O16" s="29">
        <f t="shared" si="5"/>
        <v>14.884504865503843</v>
      </c>
      <c r="P16" s="29">
        <f t="shared" si="6"/>
        <v>0.2292316762183747</v>
      </c>
    </row>
    <row r="17" spans="3:18">
      <c r="C17" s="1"/>
    </row>
    <row r="18" spans="3:18">
      <c r="C18" s="1"/>
    </row>
    <row r="19" spans="3:18">
      <c r="C19" s="1"/>
    </row>
    <row r="20" spans="3:18">
      <c r="C20" s="1"/>
    </row>
    <row r="21" spans="3:18">
      <c r="C21" s="1"/>
    </row>
    <row r="22" spans="3:18">
      <c r="C22" s="1"/>
    </row>
    <row r="23" spans="3:18">
      <c r="C23" s="1"/>
    </row>
    <row r="24" spans="3:18" hidden="1">
      <c r="C24" s="1"/>
    </row>
    <row r="25" spans="3:18" hidden="1"/>
    <row r="26" spans="3:18" hidden="1"/>
    <row r="27" spans="3:18" hidden="1"/>
    <row r="28" spans="3:18" hidden="1"/>
    <row r="29" spans="3:18" ht="17.25" hidden="1" thickBot="1"/>
    <row r="30" spans="3:18" ht="17.25" hidden="1" thickBot="1">
      <c r="C30" s="1"/>
      <c r="D30" s="9"/>
      <c r="E30" s="10"/>
      <c r="F30" s="10"/>
      <c r="G30" s="11"/>
      <c r="Q30" s="12" t="s">
        <v>14</v>
      </c>
      <c r="R30" s="13">
        <v>0.5</v>
      </c>
    </row>
    <row r="31" spans="3:18" ht="17.25" hidden="1" thickBot="1">
      <c r="C31" s="1"/>
      <c r="D31" s="14"/>
      <c r="E31" s="15" t="s">
        <v>10</v>
      </c>
      <c r="F31" s="16"/>
      <c r="G31" s="17"/>
      <c r="Q31" s="12" t="s">
        <v>15</v>
      </c>
      <c r="R31" s="13" t="s">
        <v>16</v>
      </c>
    </row>
    <row r="32" spans="3:18" ht="43.5" hidden="1" thickBot="1">
      <c r="C32" s="1">
        <f>J12/2+1</f>
        <v>2</v>
      </c>
      <c r="D32" s="12" t="s">
        <v>11</v>
      </c>
      <c r="E32" s="18">
        <v>2</v>
      </c>
      <c r="F32" s="18">
        <v>4</v>
      </c>
      <c r="G32" s="19">
        <v>6</v>
      </c>
      <c r="Q32" s="12" t="s">
        <v>17</v>
      </c>
      <c r="R32" s="13">
        <v>0.5</v>
      </c>
    </row>
    <row r="33" spans="3:18" ht="57.75" hidden="1" thickBot="1">
      <c r="C33" s="1"/>
      <c r="D33" s="12" t="s">
        <v>12</v>
      </c>
      <c r="E33" s="18">
        <v>3600</v>
      </c>
      <c r="F33" s="18">
        <v>1800</v>
      </c>
      <c r="G33" s="19">
        <v>1200</v>
      </c>
      <c r="Q33" s="12" t="s">
        <v>18</v>
      </c>
      <c r="R33" s="13">
        <v>0.9</v>
      </c>
    </row>
    <row r="34" spans="3:18" ht="45.75" hidden="1" thickBot="1">
      <c r="C34" s="1"/>
      <c r="D34" s="20" t="s">
        <v>13</v>
      </c>
      <c r="E34" s="18"/>
      <c r="F34" s="18"/>
      <c r="G34" s="19"/>
      <c r="Q34" s="12" t="s">
        <v>19</v>
      </c>
      <c r="R34" s="13" t="s">
        <v>20</v>
      </c>
    </row>
    <row r="35" spans="3:18" ht="17.25" hidden="1" thickBot="1">
      <c r="C35" s="1"/>
      <c r="D35" s="14">
        <v>1</v>
      </c>
      <c r="E35" s="18">
        <v>75.5</v>
      </c>
      <c r="F35" s="18">
        <v>82.5</v>
      </c>
      <c r="G35" s="19">
        <v>80</v>
      </c>
      <c r="Q35" s="12" t="s">
        <v>21</v>
      </c>
      <c r="R35" s="13" t="s">
        <v>22</v>
      </c>
    </row>
    <row r="36" spans="3:18" ht="17.25" hidden="1" thickBot="1">
      <c r="C36" s="1"/>
      <c r="D36" s="14">
        <v>1.5</v>
      </c>
      <c r="E36" s="18">
        <v>82.5</v>
      </c>
      <c r="F36" s="18">
        <v>84</v>
      </c>
      <c r="G36" s="19">
        <v>85.5</v>
      </c>
      <c r="Q36" s="12" t="s">
        <v>23</v>
      </c>
      <c r="R36" s="13" t="s">
        <v>24</v>
      </c>
    </row>
    <row r="37" spans="3:18" ht="17.25" hidden="1" thickBot="1">
      <c r="C37" s="1"/>
      <c r="D37" s="14">
        <v>2</v>
      </c>
      <c r="E37" s="18">
        <v>84</v>
      </c>
      <c r="F37" s="18">
        <v>84</v>
      </c>
      <c r="G37" s="19">
        <v>86.5</v>
      </c>
      <c r="Q37" s="12" t="s">
        <v>25</v>
      </c>
      <c r="R37" s="13" t="s">
        <v>24</v>
      </c>
    </row>
    <row r="38" spans="3:18" ht="17.25" hidden="1" thickBot="1">
      <c r="C38" s="1"/>
      <c r="D38" s="14">
        <v>3</v>
      </c>
      <c r="E38" s="18">
        <v>85.5</v>
      </c>
      <c r="F38" s="18">
        <v>87.5</v>
      </c>
      <c r="G38" s="19">
        <v>87.5</v>
      </c>
      <c r="Q38" s="21" t="s">
        <v>26</v>
      </c>
      <c r="R38" s="22" t="s">
        <v>27</v>
      </c>
    </row>
    <row r="39" spans="3:18" ht="17.25" hidden="1" thickBot="1">
      <c r="C39" s="1"/>
      <c r="D39" s="14">
        <v>5</v>
      </c>
      <c r="E39" s="18">
        <v>87.5</v>
      </c>
      <c r="F39" s="18">
        <v>87.5</v>
      </c>
      <c r="G39" s="19">
        <v>87.5</v>
      </c>
    </row>
    <row r="40" spans="3:18" ht="17.25" hidden="1" thickBot="1">
      <c r="C40" s="1"/>
      <c r="D40" s="14">
        <v>7.5</v>
      </c>
      <c r="E40" s="18">
        <v>88.5</v>
      </c>
      <c r="F40" s="18">
        <v>89.5</v>
      </c>
      <c r="G40" s="19">
        <v>89.5</v>
      </c>
    </row>
    <row r="41" spans="3:18" ht="17.25" hidden="1" thickBot="1">
      <c r="C41" s="1"/>
      <c r="D41" s="14">
        <v>10</v>
      </c>
      <c r="E41" s="18">
        <v>89.5</v>
      </c>
      <c r="F41" s="18">
        <v>89.5</v>
      </c>
      <c r="G41" s="19">
        <v>89.5</v>
      </c>
    </row>
    <row r="42" spans="3:18" ht="17.25" hidden="1" thickBot="1">
      <c r="C42" s="1"/>
      <c r="D42" s="14">
        <v>15</v>
      </c>
      <c r="E42" s="18">
        <v>90.2</v>
      </c>
      <c r="F42" s="18">
        <v>91</v>
      </c>
      <c r="G42" s="19">
        <v>90.2</v>
      </c>
    </row>
    <row r="43" spans="3:18" ht="17.25" hidden="1" thickBot="1">
      <c r="C43" s="1"/>
      <c r="D43" s="14">
        <v>20</v>
      </c>
      <c r="E43" s="18">
        <v>90.2</v>
      </c>
      <c r="F43" s="18">
        <v>91</v>
      </c>
      <c r="G43" s="19">
        <v>90.2</v>
      </c>
    </row>
    <row r="44" spans="3:18" ht="17.25" hidden="1" thickBot="1">
      <c r="C44" s="1"/>
      <c r="D44" s="14">
        <v>25</v>
      </c>
      <c r="E44" s="18">
        <v>91</v>
      </c>
      <c r="F44" s="18">
        <v>92.4</v>
      </c>
      <c r="G44" s="19">
        <v>91.7</v>
      </c>
    </row>
    <row r="45" spans="3:18" ht="17.25" hidden="1" thickBot="1">
      <c r="C45" s="1"/>
      <c r="D45" s="14">
        <v>30</v>
      </c>
      <c r="E45" s="18">
        <v>91</v>
      </c>
      <c r="F45" s="18">
        <v>92.4</v>
      </c>
      <c r="G45" s="19">
        <v>91.7</v>
      </c>
    </row>
    <row r="46" spans="3:18" ht="17.25" hidden="1" thickBot="1">
      <c r="C46" s="1"/>
      <c r="D46" s="14">
        <v>40</v>
      </c>
      <c r="E46" s="18">
        <v>91.7</v>
      </c>
      <c r="F46" s="18">
        <v>93</v>
      </c>
      <c r="G46" s="19">
        <v>93</v>
      </c>
    </row>
    <row r="47" spans="3:18" ht="17.25" hidden="1" thickBot="1">
      <c r="C47" s="1"/>
      <c r="D47" s="14">
        <v>50</v>
      </c>
      <c r="E47" s="18">
        <v>92.4</v>
      </c>
      <c r="F47" s="18">
        <v>93</v>
      </c>
      <c r="G47" s="19">
        <v>93</v>
      </c>
    </row>
    <row r="48" spans="3:18" ht="17.25" hidden="1" thickBot="1">
      <c r="C48" s="1"/>
      <c r="D48" s="14">
        <v>60</v>
      </c>
      <c r="E48" s="18">
        <v>93</v>
      </c>
      <c r="F48" s="18">
        <v>93.6</v>
      </c>
      <c r="G48" s="19">
        <v>93.6</v>
      </c>
    </row>
    <row r="49" spans="3:7" ht="17.25" hidden="1" thickBot="1">
      <c r="C49" s="1"/>
      <c r="D49" s="14">
        <v>75</v>
      </c>
      <c r="E49" s="18">
        <v>93</v>
      </c>
      <c r="F49" s="18">
        <v>94.1</v>
      </c>
      <c r="G49" s="19">
        <v>93.6</v>
      </c>
    </row>
    <row r="50" spans="3:7" ht="17.25" hidden="1" thickBot="1">
      <c r="C50" s="1"/>
      <c r="D50" s="14">
        <v>100</v>
      </c>
      <c r="E50" s="18">
        <v>93.6</v>
      </c>
      <c r="F50" s="18">
        <v>94.5</v>
      </c>
      <c r="G50" s="19">
        <v>94.1</v>
      </c>
    </row>
    <row r="51" spans="3:7" ht="17.25" hidden="1" thickBot="1">
      <c r="C51" s="1"/>
      <c r="D51" s="14">
        <v>125</v>
      </c>
      <c r="E51" s="18">
        <v>94.5</v>
      </c>
      <c r="F51" s="18">
        <v>94.5</v>
      </c>
      <c r="G51" s="19">
        <v>94.1</v>
      </c>
    </row>
    <row r="52" spans="3:7" ht="17.25" hidden="1" thickBot="1">
      <c r="C52" s="1"/>
      <c r="D52" s="14">
        <v>150</v>
      </c>
      <c r="E52" s="18">
        <v>94.5</v>
      </c>
      <c r="F52" s="18">
        <v>95</v>
      </c>
      <c r="G52" s="19">
        <v>95</v>
      </c>
    </row>
    <row r="53" spans="3:7" hidden="1">
      <c r="C53" s="1"/>
      <c r="D53" s="23">
        <v>200</v>
      </c>
      <c r="E53" s="24">
        <v>95</v>
      </c>
      <c r="F53" s="24">
        <v>95</v>
      </c>
      <c r="G53" s="25">
        <v>95</v>
      </c>
    </row>
    <row r="54" spans="3:7" hidden="1">
      <c r="C54" s="1"/>
    </row>
    <row r="55" spans="3:7" ht="18" hidden="1" customHeight="1"/>
    <row r="56" spans="3:7" ht="18" hidden="1" customHeight="1"/>
    <row r="57" spans="3:7" ht="18" hidden="1" customHeight="1"/>
    <row r="58" spans="3:7" ht="18" hidden="1" customHeight="1"/>
    <row r="59" spans="3:7" ht="18" hidden="1" customHeight="1"/>
    <row r="60" spans="3:7" ht="18" customHeight="1"/>
    <row r="61" spans="3:7" ht="18" customHeight="1"/>
    <row r="62" spans="3:7" ht="18" customHeight="1"/>
    <row r="63" spans="3:7" ht="18" customHeight="1"/>
    <row r="64" spans="3:7" ht="18" customHeight="1"/>
    <row r="65" ht="18" customHeight="1"/>
  </sheetData>
  <mergeCells count="2">
    <mergeCell ref="E30:G30"/>
    <mergeCell ref="E31:G31"/>
  </mergeCells>
  <dataValidations count="1">
    <dataValidation type="list" allowBlank="1" showInputMessage="1" showErrorMessage="1" sqref="J12:J16">
      <formula1>$E$32:$G$32</formula1>
    </dataValidation>
  </dataValidations>
  <pageMargins left="0.7" right="0.7" top="0.75" bottom="0.75" header="0.3" footer="0.3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Perkins+Will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Sami, Vikram</dc:creator>
  <cp:lastModifiedBy>Sami, Vikram</cp:lastModifiedBy>
  <cp:lastPrinted>2011-03-08T15:49:32Z</cp:lastPrinted>
  <dcterms:created xsi:type="dcterms:W3CDTF">2011-03-08T02:27:20Z</dcterms:created>
  <dcterms:modified xsi:type="dcterms:W3CDTF">2011-03-08T17:51:07Z</dcterms:modified>
</cp:coreProperties>
</file>