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10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<sst xmlns="http://schemas.openxmlformats.org/spreadsheetml/2006/main" count="120" uniqueCount="57">
  <si>
    <t>Pump Power (90.1 Limitation)</t>
  </si>
  <si>
    <t>US measure:</t>
  </si>
  <si>
    <t>SI measure:</t>
  </si>
  <si>
    <t>SI Derivation:</t>
  </si>
  <si>
    <t>Watts =</t>
  </si>
  <si>
    <t>GPM x</t>
  </si>
  <si>
    <t>DeltaP  x</t>
  </si>
  <si>
    <t>FlowRate (kg/s) x DeltaP (Pa)</t>
  </si>
  <si>
    <t>kg / s =</t>
  </si>
  <si>
    <t>m3</t>
  </si>
  <si>
    <t>x</t>
  </si>
  <si>
    <t>1000 kg</t>
  </si>
  <si>
    <t>3962 x</t>
  </si>
  <si>
    <t>η</t>
  </si>
  <si>
    <t>Density (kg/m3)</t>
  </si>
  <si>
    <t>s</t>
  </si>
  <si>
    <t>DeltaP</t>
  </si>
  <si>
    <t>kg - m2 =</t>
  </si>
  <si>
    <t>CMS x</t>
  </si>
  <si>
    <t>kg x</t>
  </si>
  <si>
    <t>PA x</t>
  </si>
  <si>
    <t>kg</t>
  </si>
  <si>
    <t>Pa =</t>
  </si>
  <si>
    <t>newton</t>
  </si>
  <si>
    <t>=</t>
  </si>
  <si>
    <t>kg-m</t>
  </si>
  <si>
    <t>GPM</t>
  </si>
  <si>
    <t>s3</t>
  </si>
  <si>
    <t>s2-m</t>
  </si>
  <si>
    <t>m2</t>
  </si>
  <si>
    <t>s2</t>
  </si>
  <si>
    <t>Assuming η =</t>
  </si>
  <si>
    <r>
      <t>ρ</t>
    </r>
    <r>
      <rPr>
        <b/>
        <sz val="11"/>
        <rFont val="Georgia"/>
        <family val="1"/>
      </rPr>
      <t xml:space="preserve"> (H2O)=</t>
    </r>
  </si>
  <si>
    <t>1 g</t>
  </si>
  <si>
    <t>10^6 g</t>
  </si>
  <si>
    <t>cm3</t>
  </si>
  <si>
    <t>CMS x PA x</t>
  </si>
  <si>
    <t>kg - m2</t>
  </si>
  <si>
    <t>W=</t>
  </si>
  <si>
    <t>J</t>
  </si>
  <si>
    <t>newton - m</t>
  </si>
  <si>
    <t>m</t>
  </si>
  <si>
    <t>Therefore, if desired W / GPM = "x" (and η = .78 x 1.00)</t>
  </si>
  <si>
    <t>When Pump GPM and HP are known:</t>
  </si>
  <si>
    <r>
      <t xml:space="preserve">   -</t>
    </r>
    <r>
      <rPr>
        <sz val="11"/>
        <color indexed="12"/>
        <rFont val="Georgia"/>
        <family val="1"/>
      </rPr>
      <t xml:space="preserve"> Chilled </t>
    </r>
    <r>
      <rPr>
        <sz val="11"/>
        <rFont val="Georgia"/>
        <family val="1"/>
      </rPr>
      <t>water; ASHRAE 90.1 baseline</t>
    </r>
  </si>
  <si>
    <t>BHP</t>
  </si>
  <si>
    <t>W</t>
  </si>
  <si>
    <t>DeltaP =</t>
  </si>
  <si>
    <t>ft. H2O</t>
  </si>
  <si>
    <t>Delta P (Pa) =</t>
  </si>
  <si>
    <t>Pa</t>
  </si>
  <si>
    <t>=&gt;</t>
  </si>
  <si>
    <t>W/gpm</t>
  </si>
  <si>
    <t>KW</t>
  </si>
  <si>
    <r>
      <t xml:space="preserve">Similarly, for </t>
    </r>
    <r>
      <rPr>
        <sz val="11"/>
        <color indexed="14"/>
        <rFont val="Georgia"/>
        <family val="1"/>
      </rPr>
      <t>Heating and condenser</t>
    </r>
    <r>
      <rPr>
        <sz val="11"/>
        <rFont val="Georgia"/>
        <family val="1"/>
      </rPr>
      <t xml:space="preserve"> pumps</t>
    </r>
  </si>
  <si>
    <t>Note:</t>
  </si>
  <si>
    <r>
      <t xml:space="preserve">E+ assumes a </t>
    </r>
    <r>
      <rPr>
        <u val="single"/>
        <sz val="11"/>
        <rFont val="Georgia"/>
        <family val="1"/>
      </rPr>
      <t>pump</t>
    </r>
    <r>
      <rPr>
        <sz val="11"/>
        <rFont val="Georgia"/>
        <family val="1"/>
      </rPr>
      <t xml:space="preserve"> mechanical efifciency of 0.78.  For this derivation to remain correct, use a </t>
    </r>
    <r>
      <rPr>
        <u val="single"/>
        <sz val="11"/>
        <rFont val="Georgia"/>
        <family val="1"/>
      </rPr>
      <t>motor</t>
    </r>
    <r>
      <rPr>
        <sz val="11"/>
        <rFont val="Georgia"/>
        <family val="1"/>
      </rPr>
      <t xml:space="preserve"> efficiency of 1.00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</si>
</sst>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#,##0.00000"/>
  </numFmts>
  <fonts count="9">
    <font>
      <sz val="10"/>
      <name val="Century Schoolbook"/>
      <family val="0"/>
    </font>
    <font>
      <sz val="11"/>
      <name val="Georgia"/>
      <family val="1"/>
    </font>
    <font>
      <sz val="14"/>
      <name val="Georgia"/>
      <family val="1"/>
    </font>
    <font>
      <b/>
      <sz val="11"/>
      <name val="Georgia"/>
      <family val="1"/>
    </font>
    <font>
      <sz val="11"/>
      <color indexed="12"/>
      <name val="Georgia"/>
      <family val="1"/>
    </font>
    <font>
      <b/>
      <sz val="11"/>
      <name val="Century Schoolbook"/>
      <family val="1"/>
    </font>
    <font>
      <sz val="11"/>
      <color indexed="14"/>
      <name val="Georgia"/>
      <family val="1"/>
    </font>
    <font>
      <sz val="10"/>
      <color indexed="12"/>
      <name val="Century Schoolbook"/>
      <family val="1"/>
    </font>
    <font>
      <u val="single"/>
      <sz val="11"/>
      <name val="Georgia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 quotePrefix="1">
      <alignment horizontal="centerContinuous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3" fontId="1" fillId="3" borderId="0" xfId="0" applyNumberFormat="1" applyFont="1" applyFill="1" applyAlignment="1">
      <alignment/>
    </xf>
    <xf numFmtId="0" fontId="1" fillId="4" borderId="0" xfId="0" applyFont="1" applyFill="1" applyAlignment="1">
      <alignment horizontal="center"/>
    </xf>
    <xf numFmtId="11" fontId="1" fillId="0" borderId="3" xfId="0" applyNumberFormat="1" applyFont="1" applyBorder="1" applyAlignment="1">
      <alignment/>
    </xf>
    <xf numFmtId="3" fontId="1" fillId="3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 horizontal="center"/>
    </xf>
    <xf numFmtId="166" fontId="7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">
      <selection activeCell="A2" sqref="A2"/>
    </sheetView>
  </sheetViews>
  <sheetFormatPr defaultColWidth="9.140625" defaultRowHeight="12.75"/>
  <cols>
    <col min="8" max="8" width="11.8515625" style="0" customWidth="1"/>
  </cols>
  <sheetData>
    <row r="1" spans="1:2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4.25">
      <c r="A3" s="1"/>
      <c r="B3" s="4" t="s">
        <v>1</v>
      </c>
      <c r="C3" s="1"/>
      <c r="D3" s="1"/>
      <c r="E3" s="1"/>
      <c r="F3" s="1"/>
      <c r="G3" s="4" t="s">
        <v>2</v>
      </c>
      <c r="H3" s="1"/>
      <c r="I3" s="1"/>
      <c r="J3" s="1"/>
      <c r="K3" s="1"/>
      <c r="L3" s="1"/>
      <c r="M3" s="1"/>
      <c r="N3" s="4" t="s">
        <v>3</v>
      </c>
      <c r="O3" s="1"/>
      <c r="P3" s="1"/>
      <c r="Q3" s="1"/>
      <c r="R3" s="1"/>
      <c r="S3" s="1"/>
      <c r="T3" s="1"/>
      <c r="U3" s="1"/>
    </row>
    <row r="4" spans="1:21" ht="14.25">
      <c r="A4" s="5" t="s">
        <v>4</v>
      </c>
      <c r="B4" s="6" t="s">
        <v>5</v>
      </c>
      <c r="C4" s="6" t="s">
        <v>6</v>
      </c>
      <c r="D4" s="5">
        <v>746</v>
      </c>
      <c r="E4" s="1"/>
      <c r="F4" s="1"/>
      <c r="G4" s="7" t="s">
        <v>4</v>
      </c>
      <c r="H4" s="8" t="s">
        <v>7</v>
      </c>
      <c r="I4" s="9"/>
      <c r="J4" s="8"/>
      <c r="K4" s="1"/>
      <c r="L4" s="1"/>
      <c r="M4" s="5"/>
      <c r="N4" s="4" t="s">
        <v>8</v>
      </c>
      <c r="O4" s="5" t="s">
        <v>9</v>
      </c>
      <c r="P4" s="5" t="s">
        <v>10</v>
      </c>
      <c r="Q4" s="5" t="s">
        <v>11</v>
      </c>
      <c r="R4" s="1"/>
      <c r="S4" s="1"/>
      <c r="T4" s="1"/>
      <c r="U4" s="1"/>
    </row>
    <row r="5" spans="1:21" ht="18">
      <c r="A5" s="1"/>
      <c r="B5" s="5" t="s">
        <v>12</v>
      </c>
      <c r="C5" s="10" t="s">
        <v>13</v>
      </c>
      <c r="D5" s="1"/>
      <c r="E5" s="1"/>
      <c r="F5" s="1"/>
      <c r="G5" s="1"/>
      <c r="H5" s="11" t="s">
        <v>14</v>
      </c>
      <c r="I5" s="11"/>
      <c r="J5" s="11"/>
      <c r="K5" s="1"/>
      <c r="L5" s="1"/>
      <c r="M5" s="5"/>
      <c r="N5" s="1"/>
      <c r="O5" s="12" t="s">
        <v>15</v>
      </c>
      <c r="P5" s="5"/>
      <c r="Q5" s="12" t="s">
        <v>9</v>
      </c>
      <c r="R5" s="1"/>
      <c r="S5" s="1"/>
      <c r="T5" s="1"/>
      <c r="U5" s="1"/>
    </row>
    <row r="6" spans="1:21" ht="14.25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1"/>
      <c r="O6" s="1"/>
      <c r="P6" s="1"/>
      <c r="Q6" s="1"/>
      <c r="R6" s="1"/>
      <c r="S6" s="1"/>
      <c r="T6" s="1"/>
      <c r="U6" s="1"/>
    </row>
    <row r="7" spans="1:21" ht="14.25">
      <c r="A7" s="6" t="s">
        <v>4</v>
      </c>
      <c r="B7" s="6">
        <v>746</v>
      </c>
      <c r="C7" s="5" t="s">
        <v>10</v>
      </c>
      <c r="D7" s="6" t="s">
        <v>16</v>
      </c>
      <c r="E7" s="1"/>
      <c r="F7" s="1"/>
      <c r="G7" s="5" t="s">
        <v>17</v>
      </c>
      <c r="H7" s="5" t="s">
        <v>18</v>
      </c>
      <c r="I7" s="5">
        <v>1000</v>
      </c>
      <c r="J7" s="5" t="s">
        <v>19</v>
      </c>
      <c r="K7" s="5" t="s">
        <v>20</v>
      </c>
      <c r="L7" s="5" t="s">
        <v>21</v>
      </c>
      <c r="M7" s="5"/>
      <c r="N7" s="4" t="s">
        <v>22</v>
      </c>
      <c r="O7" s="5" t="s">
        <v>23</v>
      </c>
      <c r="P7" s="13" t="s">
        <v>24</v>
      </c>
      <c r="Q7" s="5" t="s">
        <v>25</v>
      </c>
      <c r="R7" s="5" t="s">
        <v>10</v>
      </c>
      <c r="S7" s="5">
        <v>1</v>
      </c>
      <c r="T7" s="13" t="s">
        <v>24</v>
      </c>
      <c r="U7" s="5" t="s">
        <v>21</v>
      </c>
    </row>
    <row r="8" spans="1:21" ht="18">
      <c r="A8" s="14" t="s">
        <v>26</v>
      </c>
      <c r="B8" s="5">
        <v>3962</v>
      </c>
      <c r="C8" s="1"/>
      <c r="D8" s="10" t="s">
        <v>13</v>
      </c>
      <c r="E8" s="1"/>
      <c r="F8" s="1"/>
      <c r="G8" s="12" t="s">
        <v>27</v>
      </c>
      <c r="H8" s="1"/>
      <c r="I8" s="1"/>
      <c r="J8" s="15" t="s">
        <v>15</v>
      </c>
      <c r="K8" s="5"/>
      <c r="L8" s="12" t="s">
        <v>28</v>
      </c>
      <c r="M8" s="5"/>
      <c r="N8" s="1"/>
      <c r="O8" s="12" t="s">
        <v>29</v>
      </c>
      <c r="P8" s="1"/>
      <c r="Q8" s="12" t="s">
        <v>30</v>
      </c>
      <c r="R8" s="5"/>
      <c r="S8" s="12" t="s">
        <v>29</v>
      </c>
      <c r="T8" s="1"/>
      <c r="U8" s="12" t="s">
        <v>28</v>
      </c>
    </row>
    <row r="9" spans="1:21" ht="18">
      <c r="A9" s="1"/>
      <c r="B9" s="1"/>
      <c r="C9" s="1"/>
      <c r="D9" s="1"/>
      <c r="E9" s="1"/>
      <c r="F9" s="1"/>
      <c r="G9" s="1"/>
      <c r="H9" s="16"/>
      <c r="I9" s="17" t="s">
        <v>11</v>
      </c>
      <c r="J9" s="5" t="s">
        <v>10</v>
      </c>
      <c r="K9" s="10" t="s">
        <v>13</v>
      </c>
      <c r="L9" s="12"/>
      <c r="M9" s="12"/>
      <c r="N9" s="1"/>
      <c r="O9" s="5"/>
      <c r="P9" s="5"/>
      <c r="Q9" s="5"/>
      <c r="R9" s="5"/>
      <c r="S9" s="5"/>
      <c r="T9" s="5"/>
      <c r="U9" s="5"/>
    </row>
    <row r="10" spans="1:21" ht="15">
      <c r="A10" s="1"/>
      <c r="B10" s="7" t="s">
        <v>31</v>
      </c>
      <c r="C10" s="18">
        <v>0.78</v>
      </c>
      <c r="D10" s="1"/>
      <c r="E10" s="1"/>
      <c r="F10" s="1"/>
      <c r="G10" s="1"/>
      <c r="H10" s="1"/>
      <c r="I10" s="19" t="s">
        <v>9</v>
      </c>
      <c r="J10" s="1"/>
      <c r="K10" s="1"/>
      <c r="L10" s="1"/>
      <c r="M10" s="1"/>
      <c r="N10" s="20" t="s">
        <v>32</v>
      </c>
      <c r="O10" s="5" t="s">
        <v>33</v>
      </c>
      <c r="P10" s="13" t="s">
        <v>24</v>
      </c>
      <c r="Q10" s="5" t="s">
        <v>34</v>
      </c>
      <c r="R10" s="13" t="s">
        <v>24</v>
      </c>
      <c r="S10" s="5" t="s">
        <v>11</v>
      </c>
      <c r="T10" s="5"/>
      <c r="U10" s="5"/>
    </row>
    <row r="11" spans="1:21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2" t="s">
        <v>35</v>
      </c>
      <c r="P11" s="1"/>
      <c r="Q11" s="12" t="s">
        <v>9</v>
      </c>
      <c r="R11" s="1"/>
      <c r="S11" s="12" t="s">
        <v>9</v>
      </c>
      <c r="T11" s="5"/>
      <c r="U11" s="5"/>
    </row>
    <row r="12" spans="1:21" ht="14.25">
      <c r="A12" s="6" t="s">
        <v>4</v>
      </c>
      <c r="B12" s="6">
        <v>746</v>
      </c>
      <c r="C12" s="5" t="s">
        <v>10</v>
      </c>
      <c r="D12" s="6" t="s">
        <v>16</v>
      </c>
      <c r="E12" s="1"/>
      <c r="F12" s="1"/>
      <c r="G12" s="5" t="s">
        <v>17</v>
      </c>
      <c r="H12" s="21" t="s">
        <v>36</v>
      </c>
      <c r="I12" s="5"/>
      <c r="J12" s="5" t="s">
        <v>37</v>
      </c>
      <c r="K12" s="1"/>
      <c r="L12" s="1"/>
      <c r="M12" s="1"/>
      <c r="N12" s="1"/>
      <c r="O12" s="5"/>
      <c r="P12" s="5"/>
      <c r="Q12" s="5"/>
      <c r="R12" s="5"/>
      <c r="S12" s="5"/>
      <c r="T12" s="5"/>
      <c r="U12" s="5"/>
    </row>
    <row r="13" spans="1:21" ht="18">
      <c r="A13" s="14" t="s">
        <v>26</v>
      </c>
      <c r="B13" s="5">
        <v>3962</v>
      </c>
      <c r="C13" s="1"/>
      <c r="D13" s="22">
        <f>C10</f>
        <v>0.78</v>
      </c>
      <c r="E13" s="1"/>
      <c r="F13" s="1"/>
      <c r="G13" s="12" t="s">
        <v>27</v>
      </c>
      <c r="H13" s="23" t="s">
        <v>13</v>
      </c>
      <c r="I13" s="1"/>
      <c r="J13" s="12" t="s">
        <v>27</v>
      </c>
      <c r="K13" s="1"/>
      <c r="L13" s="5"/>
      <c r="M13" s="5"/>
      <c r="N13" s="4" t="s">
        <v>38</v>
      </c>
      <c r="O13" s="5" t="s">
        <v>39</v>
      </c>
      <c r="P13" s="13" t="s">
        <v>24</v>
      </c>
      <c r="Q13" s="24" t="s">
        <v>40</v>
      </c>
      <c r="R13" s="13" t="s">
        <v>24</v>
      </c>
      <c r="S13" s="5" t="s">
        <v>25</v>
      </c>
      <c r="T13" s="5" t="s">
        <v>10</v>
      </c>
      <c r="U13" s="5" t="s">
        <v>41</v>
      </c>
    </row>
    <row r="14" spans="1:21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1"/>
      <c r="O14" s="12" t="s">
        <v>15</v>
      </c>
      <c r="P14" s="1"/>
      <c r="Q14" s="12" t="s">
        <v>15</v>
      </c>
      <c r="R14" s="5"/>
      <c r="S14" s="12" t="s">
        <v>30</v>
      </c>
      <c r="T14" s="5"/>
      <c r="U14" s="12" t="s">
        <v>15</v>
      </c>
    </row>
    <row r="15" spans="1:21" ht="14.25">
      <c r="A15" s="7" t="s">
        <v>24</v>
      </c>
      <c r="B15" s="25">
        <f>B12/B13/D13</f>
        <v>0.24139582443469368</v>
      </c>
      <c r="C15" s="5" t="s">
        <v>10</v>
      </c>
      <c r="D15" s="14" t="s">
        <v>16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4.25">
      <c r="A19" s="1" t="s">
        <v>42</v>
      </c>
      <c r="B19" s="1"/>
      <c r="C19" s="1"/>
      <c r="D19" s="1"/>
      <c r="E19" s="1"/>
      <c r="F19" s="1"/>
      <c r="G19" s="1" t="s">
        <v>42</v>
      </c>
      <c r="H19" s="1"/>
      <c r="I19" s="1"/>
      <c r="J19" s="1"/>
      <c r="K19" s="1"/>
      <c r="L19" s="1"/>
      <c r="M19" s="1"/>
      <c r="N19" s="1" t="s">
        <v>43</v>
      </c>
      <c r="O19" s="1"/>
      <c r="P19" s="1"/>
      <c r="Q19" s="1"/>
      <c r="R19" s="1"/>
      <c r="S19" s="1"/>
      <c r="T19" s="1"/>
      <c r="U19" s="1"/>
    </row>
    <row r="20" spans="1:21" ht="14.25">
      <c r="A20" s="1" t="s">
        <v>44</v>
      </c>
      <c r="B20" s="1"/>
      <c r="C20" s="1"/>
      <c r="D20" s="1"/>
      <c r="E20" s="1"/>
      <c r="F20" s="1"/>
      <c r="G20" s="1" t="s">
        <v>44</v>
      </c>
      <c r="H20" s="1"/>
      <c r="I20" s="1"/>
      <c r="J20" s="21"/>
      <c r="K20" s="24"/>
      <c r="L20" s="1"/>
      <c r="M20" s="1"/>
      <c r="N20" s="26">
        <v>5</v>
      </c>
      <c r="O20" s="1" t="s">
        <v>45</v>
      </c>
      <c r="P20" s="13" t="s">
        <v>24</v>
      </c>
      <c r="Q20" s="27">
        <f>N20*746</f>
        <v>3730</v>
      </c>
      <c r="R20" s="1" t="s">
        <v>46</v>
      </c>
      <c r="S20" s="1"/>
      <c r="T20" s="1"/>
      <c r="U20" s="1"/>
    </row>
    <row r="21" spans="1:21" ht="14.25">
      <c r="A21" s="14" t="s">
        <v>47</v>
      </c>
      <c r="B21" s="28">
        <v>7.25</v>
      </c>
      <c r="C21" s="29" t="s">
        <v>24</v>
      </c>
      <c r="D21" s="30">
        <f>B21/B22</f>
        <v>30.033659517426276</v>
      </c>
      <c r="E21" s="1" t="s">
        <v>48</v>
      </c>
      <c r="F21" s="1"/>
      <c r="G21" s="7" t="s">
        <v>49</v>
      </c>
      <c r="H21" s="31">
        <f>B21</f>
        <v>7.25</v>
      </c>
      <c r="I21" s="5" t="s">
        <v>10</v>
      </c>
      <c r="J21" s="32">
        <f>C10</f>
        <v>0.78</v>
      </c>
      <c r="K21" s="5" t="s">
        <v>24</v>
      </c>
      <c r="L21" s="33">
        <f>H21*J21/H22</f>
        <v>89643.06</v>
      </c>
      <c r="M21" s="1" t="s">
        <v>50</v>
      </c>
      <c r="N21" s="26">
        <v>130</v>
      </c>
      <c r="O21" s="1" t="s">
        <v>26</v>
      </c>
      <c r="P21" s="29" t="s">
        <v>51</v>
      </c>
      <c r="Q21" s="34">
        <f>Q20/N21</f>
        <v>28.692307692307693</v>
      </c>
      <c r="R21" s="1" t="s">
        <v>52</v>
      </c>
      <c r="S21" s="1"/>
      <c r="T21" s="1"/>
      <c r="U21" s="1"/>
    </row>
    <row r="22" spans="1:21" ht="14.25">
      <c r="A22" s="1"/>
      <c r="B22" s="25">
        <f>B15</f>
        <v>0.24139582443469368</v>
      </c>
      <c r="C22" s="1"/>
      <c r="D22" s="1"/>
      <c r="E22" s="1"/>
      <c r="F22" s="1"/>
      <c r="G22" s="1"/>
      <c r="H22" s="35">
        <f>1/15852</f>
        <v>6.308352258390108E-05</v>
      </c>
      <c r="I22" s="5"/>
      <c r="J22" s="1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4.25">
      <c r="A23" s="1"/>
      <c r="B23" s="1"/>
      <c r="C23" s="29" t="s">
        <v>24</v>
      </c>
      <c r="D23" s="36">
        <f>D21/0.00033455</f>
        <v>89773.305985432</v>
      </c>
      <c r="E23" s="1" t="s">
        <v>50</v>
      </c>
      <c r="F23" s="1"/>
      <c r="G23" s="1"/>
      <c r="H23" s="1"/>
      <c r="I23" s="1"/>
      <c r="J23" s="1"/>
      <c r="K23" s="1"/>
      <c r="L23" s="1"/>
      <c r="M23" s="1"/>
      <c r="N23" s="26">
        <v>0.5</v>
      </c>
      <c r="O23" s="1" t="s">
        <v>45</v>
      </c>
      <c r="P23" s="13" t="s">
        <v>24</v>
      </c>
      <c r="Q23" s="27">
        <f>N23*746</f>
        <v>373</v>
      </c>
      <c r="R23" s="1" t="s">
        <v>53</v>
      </c>
      <c r="S23" s="1"/>
      <c r="T23" s="1"/>
      <c r="U23" s="1"/>
    </row>
    <row r="24" spans="1:2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6">
        <v>100</v>
      </c>
      <c r="O24" s="1" t="s">
        <v>26</v>
      </c>
      <c r="P24" s="29" t="s">
        <v>51</v>
      </c>
      <c r="Q24" s="34">
        <f>Q23/N24</f>
        <v>3.73</v>
      </c>
      <c r="R24" s="1" t="s">
        <v>52</v>
      </c>
      <c r="S24" s="1"/>
      <c r="T24" s="1"/>
      <c r="U24" s="1"/>
    </row>
    <row r="25" spans="1:21" ht="14.25">
      <c r="A25" s="1" t="s">
        <v>54</v>
      </c>
      <c r="B25" s="1"/>
      <c r="C25" s="1"/>
      <c r="D25" s="1"/>
      <c r="E25" s="1"/>
      <c r="F25" s="1"/>
      <c r="G25" s="1" t="s">
        <v>54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4.25">
      <c r="A26" s="14" t="s">
        <v>47</v>
      </c>
      <c r="B26" s="28">
        <v>19</v>
      </c>
      <c r="C26" s="29" t="s">
        <v>24</v>
      </c>
      <c r="D26" s="30">
        <f>B26/B27</f>
        <v>78.70890080428956</v>
      </c>
      <c r="E26" s="1" t="s">
        <v>48</v>
      </c>
      <c r="F26" s="1"/>
      <c r="G26" s="7" t="s">
        <v>49</v>
      </c>
      <c r="H26" s="31">
        <f>B26</f>
        <v>19</v>
      </c>
      <c r="I26" s="5" t="s">
        <v>10</v>
      </c>
      <c r="J26" s="32">
        <f>C10</f>
        <v>0.78</v>
      </c>
      <c r="K26" s="5" t="s">
        <v>24</v>
      </c>
      <c r="L26" s="37">
        <f>H26*C10/H27</f>
        <v>234926.64</v>
      </c>
      <c r="M26" s="1" t="s">
        <v>50</v>
      </c>
      <c r="N26" s="1"/>
      <c r="O26" s="1"/>
      <c r="P26" s="1"/>
      <c r="Q26" s="1"/>
      <c r="R26" s="1"/>
      <c r="S26" s="1"/>
      <c r="T26" s="1"/>
      <c r="U26" s="1"/>
    </row>
    <row r="27" spans="1:21" ht="14.25">
      <c r="A27" s="1"/>
      <c r="B27" s="25">
        <f>B15</f>
        <v>0.24139582443469368</v>
      </c>
      <c r="C27" s="1"/>
      <c r="D27" s="1"/>
      <c r="E27" s="1"/>
      <c r="F27" s="1"/>
      <c r="G27" s="1"/>
      <c r="H27" s="35">
        <f>H22</f>
        <v>6.308352258390108E-05</v>
      </c>
      <c r="I27" s="5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4.25">
      <c r="A28" s="1"/>
      <c r="B28" s="1"/>
      <c r="C28" s="29" t="s">
        <v>24</v>
      </c>
      <c r="D28" s="38">
        <f>D26/0.00033455</f>
        <v>235267.9743066494</v>
      </c>
      <c r="E28" s="1" t="s">
        <v>50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4.25">
      <c r="A29" s="1"/>
      <c r="B29" s="1"/>
      <c r="C29" s="1"/>
      <c r="D29" s="1"/>
      <c r="E29" s="1"/>
      <c r="F29" s="1"/>
      <c r="G29" s="39"/>
      <c r="H29" s="40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4.25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4.25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Building Performance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V Dirkes II</dc:creator>
  <cp:keywords/>
  <dc:description/>
  <cp:lastModifiedBy>James V Dirkes II</cp:lastModifiedBy>
  <dcterms:created xsi:type="dcterms:W3CDTF">2009-01-09T18:19:58Z</dcterms:created>
  <dcterms:modified xsi:type="dcterms:W3CDTF">2009-01-09T18:20:21Z</dcterms:modified>
  <cp:category/>
  <cp:version/>
  <cp:contentType/>
  <cp:contentStatus/>
</cp:coreProperties>
</file>